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alanceSheet" sheetId="1" r:id="rId1"/>
    <sheet name="Equity" sheetId="2" r:id="rId2"/>
  </sheets>
  <definedNames>
    <definedName name="_xlnm.Print_Area" localSheetId="0">'BalanceSheet'!$A$1:$F$59</definedName>
    <definedName name="_xlnm.Print_Area" localSheetId="1">'Equity'!$A$2:$M$40</definedName>
  </definedNames>
  <calcPr fullCalcOnLoad="1"/>
</workbook>
</file>

<file path=xl/sharedStrings.xml><?xml version="1.0" encoding="utf-8"?>
<sst xmlns="http://schemas.openxmlformats.org/spreadsheetml/2006/main" count="96" uniqueCount="80">
  <si>
    <t>UNITED PLANTATIONS BERHAD</t>
  </si>
  <si>
    <t>(Incorporated in Malaysia - Registration No. 240-A)</t>
  </si>
  <si>
    <t>AS AT</t>
  </si>
  <si>
    <t>RM'000</t>
  </si>
  <si>
    <t>Current Assets</t>
  </si>
  <si>
    <t>Current Liabilities</t>
  </si>
  <si>
    <t>Provision for Taxation</t>
  </si>
  <si>
    <t>Property, Plant and Equipment</t>
  </si>
  <si>
    <t>Inventories</t>
  </si>
  <si>
    <t>Provision for Deferred Taxation</t>
  </si>
  <si>
    <t>CONDENSED CONSOLIDATED STATEMENT OF CHANGES IN EQUITY</t>
  </si>
  <si>
    <t>Share</t>
  </si>
  <si>
    <t>capital</t>
  </si>
  <si>
    <t xml:space="preserve">Retained </t>
  </si>
  <si>
    <t>Reserve on</t>
  </si>
  <si>
    <t>consolidation</t>
  </si>
  <si>
    <t>premium</t>
  </si>
  <si>
    <t>reserve</t>
  </si>
  <si>
    <t>Capital</t>
  </si>
  <si>
    <t>Total</t>
  </si>
  <si>
    <t>The  Condensed Consolidated Balance Sheets should be read in conjunction with the</t>
  </si>
  <si>
    <t>The  Condensed Consolidated Statement of Changes in Equity should be read in conjunction with the</t>
  </si>
  <si>
    <t>Trade &amp; Other Receivables</t>
  </si>
  <si>
    <t>Trade &amp; Other Payables</t>
  </si>
  <si>
    <t>Overdraft &amp; Short Term Borrowings</t>
  </si>
  <si>
    <t>Dividends paid</t>
  </si>
  <si>
    <t>Share Capital</t>
  </si>
  <si>
    <t>Promissory Note</t>
  </si>
  <si>
    <t>Cash, Bank Balances &amp; Fixed Deposits</t>
  </si>
  <si>
    <t>Retirement Benefit Obligation</t>
  </si>
  <si>
    <t>The figures have not been audited</t>
  </si>
  <si>
    <t>Interim/Final Dividend Declared</t>
  </si>
  <si>
    <t xml:space="preserve">Balance at 1 January 2005 </t>
  </si>
  <si>
    <t>Net assets per share (RM)</t>
  </si>
  <si>
    <t>Tax Recoverable</t>
  </si>
  <si>
    <t>Annual Audited Accounts for the year ended 31 December 2005</t>
  </si>
  <si>
    <t>ASSETS</t>
  </si>
  <si>
    <t>Non-current assets</t>
  </si>
  <si>
    <t>Available for sale financial assets</t>
  </si>
  <si>
    <t>Amounts Due From Associated Company</t>
  </si>
  <si>
    <t xml:space="preserve">Financial  Assets At Fair Value 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</si>
  <si>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</si>
  <si>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</si>
  <si>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</si>
  <si>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</si>
  <si>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</si>
  <si>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Profits</t>
  </si>
  <si>
    <t>Minority Interest</t>
  </si>
  <si>
    <t>Total Equity</t>
  </si>
  <si>
    <t>Non-Current Liabilities</t>
  </si>
  <si>
    <t>Retirement Benefit Obligations</t>
  </si>
  <si>
    <t>TOTAL LIABILITIES</t>
  </si>
  <si>
    <t>TOTAL EQUITY AND LIABILITIES</t>
  </si>
  <si>
    <t>Effects of adopting FRS 3</t>
  </si>
  <si>
    <t>Note</t>
  </si>
  <si>
    <t>Attributable to Equity Holders of the Parent</t>
  </si>
  <si>
    <t>Transfer to retained profit upon capital</t>
  </si>
  <si>
    <t>reduction in a subsidiary out of bonus</t>
  </si>
  <si>
    <t>shares issued previously</t>
  </si>
  <si>
    <t>Net income/(expense) recognised directly in equity</t>
  </si>
  <si>
    <t>Total recognised income and expense for the period</t>
  </si>
  <si>
    <t xml:space="preserve">Balance at 1 January 2006 </t>
  </si>
  <si>
    <t>Minority</t>
  </si>
  <si>
    <t xml:space="preserve">Total </t>
  </si>
  <si>
    <t>Equity</t>
  </si>
  <si>
    <t>Minority interest in subsidiary at point of acquisition</t>
  </si>
  <si>
    <t>profits</t>
  </si>
  <si>
    <t>interest</t>
  </si>
  <si>
    <t>31-12-05 *</t>
  </si>
  <si>
    <t>Note : * The comparatives figures are as at the preceding financial year ended 31.12.05.</t>
  </si>
  <si>
    <t>Investment in Associated Company</t>
  </si>
  <si>
    <t>CONDENSED CONSOLIDATED BALANCE SHEET AS AT 31 DECEMBER 2006</t>
  </si>
  <si>
    <t>31-12-06</t>
  </si>
  <si>
    <t>FOR THE YEAR ENDED 31 DECEMBER 2006</t>
  </si>
  <si>
    <t>Balance at 31 December 2006</t>
  </si>
  <si>
    <t>Translation</t>
  </si>
  <si>
    <t>Foreign currency translation differences</t>
  </si>
  <si>
    <t>Balance at 31 December 2005</t>
  </si>
  <si>
    <t>Net profit for the year</t>
  </si>
  <si>
    <t>Dividends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</si>
</sst>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1" fontId="0" fillId="0" borderId="1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71" fontId="1" fillId="0" borderId="0" xfId="15" applyNumberFormat="1" applyFont="1" applyAlignment="1" quotePrefix="1">
      <alignment horizontal="centerContinuous"/>
    </xf>
    <xf numFmtId="171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171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1" fontId="0" fillId="0" borderId="0" xfId="15" applyNumberFormat="1" applyFont="1" applyBorder="1" applyAlignment="1">
      <alignment/>
    </xf>
    <xf numFmtId="171" fontId="0" fillId="0" borderId="2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14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73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71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171" fontId="0" fillId="0" borderId="2" xfId="0" applyNumberFormat="1" applyFont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0" xfId="0" applyNumberFormat="1" applyAlignment="1">
      <alignment/>
    </xf>
    <xf numFmtId="171" fontId="0" fillId="0" borderId="2" xfId="15" applyNumberFormat="1" applyFill="1" applyBorder="1" applyAlignment="1">
      <alignment/>
    </xf>
    <xf numFmtId="171" fontId="0" fillId="0" borderId="0" xfId="15" applyNumberFormat="1" applyFon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18"/>
  <sheetViews>
    <sheetView tabSelected="1" view="pageBreakPreview" zoomScaleNormal="130" zoomScaleSheetLayoutView="100" workbookViewId="0" topLeftCell="A1">
      <selection activeCell="A55" sqref="A55"/>
    </sheetView>
  </sheetViews>
  <sheetFormatPr defaultColWidth="9.140625" defaultRowHeight="12.75"/>
  <cols>
    <col min="1" max="1" width="3.71093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4.140625" style="0" customWidth="1"/>
    <col min="6" max="6" width="15.7109375" style="0" bestFit="1" customWidth="1"/>
    <col min="7" max="7" width="9.7109375" style="0" bestFit="1" customWidth="1"/>
    <col min="8" max="8" width="13.421875" style="0" bestFit="1" customWidth="1"/>
    <col min="10" max="10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6" ht="12.75">
      <c r="A4" s="1" t="s">
        <v>71</v>
      </c>
      <c r="C4" s="11"/>
      <c r="D4" s="3"/>
      <c r="E4" s="11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4"/>
      <c r="FF4" s="4"/>
      <c r="FG4" s="4"/>
      <c r="FH4" s="4"/>
      <c r="FI4" s="4"/>
      <c r="FJ4" s="4"/>
    </row>
    <row r="5" spans="1:166" ht="12.75">
      <c r="A5" s="1" t="s">
        <v>30</v>
      </c>
      <c r="B5" s="2"/>
      <c r="C5" s="12"/>
      <c r="D5" s="13"/>
      <c r="E5" s="13"/>
      <c r="F5" s="1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4"/>
      <c r="FF5" s="4"/>
      <c r="FG5" s="4"/>
      <c r="FH5" s="4"/>
      <c r="FI5" s="4"/>
      <c r="FJ5" s="4"/>
    </row>
    <row r="6" spans="1:166" ht="12.75">
      <c r="A6" s="2"/>
      <c r="C6" s="12"/>
      <c r="D6" s="13"/>
      <c r="E6" s="13"/>
      <c r="F6" s="1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4"/>
      <c r="FF6" s="4"/>
      <c r="FG6" s="4"/>
      <c r="FH6" s="4"/>
      <c r="FI6" s="4"/>
      <c r="FJ6" s="4"/>
    </row>
    <row r="7" spans="1:166" ht="12.75">
      <c r="A7" s="2"/>
      <c r="B7" s="2"/>
      <c r="C7" s="3"/>
      <c r="D7" s="3"/>
      <c r="F7" s="1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4"/>
      <c r="FF7" s="4"/>
      <c r="FG7" s="4"/>
      <c r="FH7" s="4"/>
      <c r="FI7" s="4"/>
      <c r="FJ7" s="4"/>
    </row>
    <row r="8" spans="1:166" ht="12.75">
      <c r="A8" s="2"/>
      <c r="B8" s="2"/>
      <c r="C8" s="3"/>
      <c r="D8" s="3"/>
      <c r="E8" s="15"/>
      <c r="F8" s="1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4"/>
      <c r="FF8" s="4"/>
      <c r="FG8" s="4"/>
      <c r="FH8" s="4"/>
      <c r="FI8" s="4"/>
      <c r="FJ8" s="4"/>
    </row>
    <row r="9" spans="1:166" ht="12.75">
      <c r="A9" s="2"/>
      <c r="B9" s="2"/>
      <c r="C9" s="3"/>
      <c r="D9" s="3"/>
      <c r="E9" s="16"/>
      <c r="F9" s="1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4"/>
      <c r="FF9" s="4"/>
      <c r="FG9" s="4"/>
      <c r="FH9" s="4"/>
      <c r="FI9" s="4"/>
      <c r="FJ9" s="4"/>
    </row>
    <row r="10" spans="1:166" ht="12.75">
      <c r="A10" s="2"/>
      <c r="B10" s="2"/>
      <c r="C10" s="3"/>
      <c r="D10" s="3"/>
      <c r="E10" s="15" t="s">
        <v>2</v>
      </c>
      <c r="F10" s="16" t="s">
        <v>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4"/>
      <c r="FF10" s="4"/>
      <c r="FG10" s="4"/>
      <c r="FH10" s="4"/>
      <c r="FI10" s="4"/>
      <c r="FJ10" s="4"/>
    </row>
    <row r="11" spans="1:166" ht="12.75">
      <c r="A11" s="2"/>
      <c r="B11" s="2"/>
      <c r="C11" s="3"/>
      <c r="D11" s="3"/>
      <c r="E11" s="30" t="s">
        <v>72</v>
      </c>
      <c r="F11" s="30" t="s">
        <v>68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4"/>
      <c r="FF11" s="4"/>
      <c r="FG11" s="4"/>
      <c r="FH11" s="4"/>
      <c r="FI11" s="4"/>
      <c r="FJ11" s="4"/>
    </row>
    <row r="12" spans="1:166" ht="12.75">
      <c r="A12" s="2"/>
      <c r="B12" s="2"/>
      <c r="C12" s="3"/>
      <c r="D12" s="3"/>
      <c r="E12" s="15" t="s">
        <v>3</v>
      </c>
      <c r="F12" s="16" t="s">
        <v>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4"/>
      <c r="FF12" s="4"/>
      <c r="FG12" s="4"/>
      <c r="FH12" s="4"/>
      <c r="FI12" s="4"/>
      <c r="FJ12" s="4"/>
    </row>
    <row r="13" spans="1:166" ht="12.75">
      <c r="A13" s="1" t="s">
        <v>36</v>
      </c>
      <c r="B13" s="2"/>
      <c r="C13" s="3"/>
      <c r="D13" s="3"/>
      <c r="E13" s="1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1" t="s">
        <v>37</v>
      </c>
      <c r="B14" s="2"/>
      <c r="C14" s="3"/>
      <c r="D14" s="3"/>
      <c r="E14" s="1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17" t="s">
        <v>7</v>
      </c>
      <c r="B15" s="2"/>
      <c r="C15" s="3"/>
      <c r="D15" s="3"/>
      <c r="E15" s="3">
        <v>912443</v>
      </c>
      <c r="F15" s="3">
        <v>868194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17" t="s">
        <v>70</v>
      </c>
      <c r="B16" s="2"/>
      <c r="C16" s="3"/>
      <c r="D16" s="3"/>
      <c r="E16" s="3">
        <v>0</v>
      </c>
      <c r="F16" s="3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17" t="s">
        <v>38</v>
      </c>
      <c r="B17" s="2"/>
      <c r="C17" s="3"/>
      <c r="D17" s="3"/>
      <c r="E17" s="42">
        <v>3247</v>
      </c>
      <c r="F17" s="3">
        <v>4182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/>
      <c r="B18" s="2"/>
      <c r="C18" s="3"/>
      <c r="D18" s="3"/>
      <c r="E18" s="3"/>
      <c r="F18" s="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1" t="s">
        <v>4</v>
      </c>
      <c r="B19" s="2"/>
      <c r="C19" s="3"/>
      <c r="D19" s="3"/>
      <c r="E19" s="3"/>
      <c r="F19" s="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2"/>
      <c r="B20" s="18" t="s">
        <v>8</v>
      </c>
      <c r="C20" s="3"/>
      <c r="D20" s="3"/>
      <c r="E20" s="3">
        <v>83041</v>
      </c>
      <c r="F20" s="3">
        <v>85321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/>
      <c r="B21" s="18" t="s">
        <v>22</v>
      </c>
      <c r="C21" s="3"/>
      <c r="D21" s="3"/>
      <c r="E21" s="3">
        <v>60024</v>
      </c>
      <c r="F21" s="3">
        <f>27685+10004</f>
        <v>37689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18" t="s">
        <v>39</v>
      </c>
      <c r="C22" s="3"/>
      <c r="D22" s="3"/>
      <c r="E22" s="3">
        <v>11</v>
      </c>
      <c r="F22" s="3">
        <v>149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/>
      <c r="B23" s="18" t="s">
        <v>34</v>
      </c>
      <c r="C23" s="3"/>
      <c r="D23" s="3"/>
      <c r="E23" s="3">
        <v>482</v>
      </c>
      <c r="F23" s="3">
        <v>49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1:166" ht="12.75">
      <c r="A24" s="2"/>
      <c r="B24" s="18" t="s">
        <v>40</v>
      </c>
      <c r="C24" s="3"/>
      <c r="D24" s="3"/>
      <c r="E24" s="3">
        <v>5921</v>
      </c>
      <c r="F24" s="3">
        <v>5308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/>
      <c r="B25" s="18" t="s">
        <v>28</v>
      </c>
      <c r="C25" s="3"/>
      <c r="D25" s="3"/>
      <c r="E25" s="21">
        <v>156865</v>
      </c>
      <c r="F25" s="21">
        <f>176966+2832</f>
        <v>179798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2"/>
      <c r="C26" s="3"/>
      <c r="D26" s="3"/>
      <c r="E26" s="20">
        <f>SUM(E20:E25)</f>
        <v>306344</v>
      </c>
      <c r="F26" s="20">
        <f>SUM(F20:F25)</f>
        <v>308314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3.5" thickBot="1">
      <c r="A27" s="1" t="s">
        <v>41</v>
      </c>
      <c r="B27" s="2"/>
      <c r="C27" s="3"/>
      <c r="D27" s="3"/>
      <c r="E27" s="23">
        <f>E15+E16+E17+E26</f>
        <v>1222034</v>
      </c>
      <c r="F27" s="23">
        <f>F15+F16+F17+F26</f>
        <v>1180690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2"/>
      <c r="C28" s="3"/>
      <c r="D28" s="3"/>
      <c r="E28" s="20"/>
      <c r="F28" s="20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1" t="s">
        <v>42</v>
      </c>
      <c r="B29" s="2"/>
      <c r="C29" s="3"/>
      <c r="D29" s="3"/>
      <c r="E29" s="20"/>
      <c r="F29" s="20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>
      <c r="A30" s="2" t="s">
        <v>43</v>
      </c>
      <c r="B30" s="2"/>
      <c r="C30" s="3"/>
      <c r="D30" s="3"/>
      <c r="E30" s="20"/>
      <c r="F30" s="20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1:166" ht="12.75">
      <c r="A31" s="2"/>
      <c r="B31" s="18" t="s">
        <v>26</v>
      </c>
      <c r="C31" s="3"/>
      <c r="D31" s="3"/>
      <c r="E31" s="20">
        <v>208134</v>
      </c>
      <c r="F31" s="20">
        <v>208134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>
      <c r="A32" s="2"/>
      <c r="B32" s="18" t="s">
        <v>44</v>
      </c>
      <c r="C32" s="3"/>
      <c r="D32" s="3"/>
      <c r="E32" s="20">
        <v>181920</v>
      </c>
      <c r="F32" s="20">
        <v>181920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>
      <c r="A33" s="2"/>
      <c r="B33" s="18" t="s">
        <v>45</v>
      </c>
      <c r="C33" s="3"/>
      <c r="D33" s="3"/>
      <c r="E33" s="39">
        <f>21798-534</f>
        <v>21264</v>
      </c>
      <c r="F33" s="20">
        <f>257798+220</f>
        <v>258018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>
      <c r="A34" s="2"/>
      <c r="B34" s="18" t="s">
        <v>46</v>
      </c>
      <c r="C34" s="3"/>
      <c r="D34" s="3"/>
      <c r="E34" s="21">
        <v>660783</v>
      </c>
      <c r="F34" s="21">
        <v>330231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>
      <c r="A35" s="2"/>
      <c r="B35" s="18"/>
      <c r="C35" s="3"/>
      <c r="D35" s="3"/>
      <c r="E35" s="20">
        <f>SUM(E31:E34)</f>
        <v>1072101</v>
      </c>
      <c r="F35" s="20">
        <f>SUM(F31:F34)</f>
        <v>978303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2"/>
      <c r="B36" s="18" t="s">
        <v>47</v>
      </c>
      <c r="C36" s="3"/>
      <c r="D36" s="3"/>
      <c r="E36" s="20">
        <v>304</v>
      </c>
      <c r="F36" s="20"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" t="s">
        <v>48</v>
      </c>
      <c r="B37" s="2"/>
      <c r="C37" s="3"/>
      <c r="D37" s="3"/>
      <c r="E37" s="9">
        <f>SUM(E35:E36)</f>
        <v>1072405</v>
      </c>
      <c r="F37" s="9">
        <f>SUM(F35:F36)</f>
        <v>978303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7:166" ht="12.75"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" t="s">
        <v>49</v>
      </c>
      <c r="B39" s="2"/>
      <c r="C39" s="3"/>
      <c r="D39" s="3"/>
      <c r="E39" s="20"/>
      <c r="F39" s="2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12.75">
      <c r="A40" s="2"/>
      <c r="B40" s="19" t="s">
        <v>50</v>
      </c>
      <c r="C40" s="3"/>
      <c r="D40" s="3"/>
      <c r="E40" s="39">
        <f>3704-384</f>
        <v>3320</v>
      </c>
      <c r="F40" s="20">
        <v>2567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2"/>
      <c r="B41" s="19" t="s">
        <v>9</v>
      </c>
      <c r="C41" s="3"/>
      <c r="D41" s="3"/>
      <c r="E41" s="20">
        <v>64626</v>
      </c>
      <c r="F41" s="20">
        <v>66728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3.5" thickBot="1">
      <c r="A42" s="17"/>
      <c r="B42" s="2"/>
      <c r="C42" s="3"/>
      <c r="D42" s="3"/>
      <c r="E42" s="23">
        <f>SUM(E40:E41)</f>
        <v>67946</v>
      </c>
      <c r="F42" s="23">
        <f>SUM(F40:F41)</f>
        <v>69295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1" t="s">
        <v>5</v>
      </c>
      <c r="B43" s="2"/>
      <c r="C43" s="3"/>
      <c r="D43" s="3"/>
      <c r="E43" s="3"/>
      <c r="F43" s="3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s="31" customFormat="1" ht="12.75">
      <c r="A44" s="2"/>
      <c r="B44" s="18" t="s">
        <v>23</v>
      </c>
      <c r="C44" s="3"/>
      <c r="D44" s="3"/>
      <c r="E44" s="3">
        <v>45682</v>
      </c>
      <c r="F44" s="3">
        <f>7624+29380</f>
        <v>37004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3"/>
      <c r="FF44" s="33"/>
      <c r="FG44" s="33"/>
      <c r="FH44" s="33"/>
      <c r="FI44" s="33"/>
      <c r="FJ44" s="33"/>
    </row>
    <row r="45" spans="1:166" s="31" customFormat="1" ht="12.75">
      <c r="A45" s="2"/>
      <c r="B45" s="19" t="s">
        <v>24</v>
      </c>
      <c r="C45" s="3"/>
      <c r="D45" s="3"/>
      <c r="E45" s="3">
        <v>16</v>
      </c>
      <c r="F45" s="3">
        <f>20646</f>
        <v>20646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3"/>
      <c r="FF45" s="33"/>
      <c r="FG45" s="33"/>
      <c r="FH45" s="33"/>
      <c r="FI45" s="33"/>
      <c r="FJ45" s="33"/>
    </row>
    <row r="46" spans="1:166" s="31" customFormat="1" ht="12.75">
      <c r="A46" s="2"/>
      <c r="B46" s="19" t="s">
        <v>29</v>
      </c>
      <c r="C46" s="3"/>
      <c r="D46" s="3"/>
      <c r="E46" s="42">
        <v>384</v>
      </c>
      <c r="F46" s="3">
        <v>384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3"/>
      <c r="FF46" s="33"/>
      <c r="FG46" s="33"/>
      <c r="FH46" s="33"/>
      <c r="FI46" s="33"/>
      <c r="FJ46" s="33"/>
    </row>
    <row r="47" spans="1:166" s="31" customFormat="1" ht="12.75">
      <c r="A47" s="2"/>
      <c r="B47" s="19" t="s">
        <v>27</v>
      </c>
      <c r="C47" s="3"/>
      <c r="D47" s="3"/>
      <c r="E47" s="3">
        <v>0</v>
      </c>
      <c r="F47" s="3">
        <v>35917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3"/>
      <c r="FF47" s="33"/>
      <c r="FG47" s="33"/>
      <c r="FH47" s="33"/>
      <c r="FI47" s="33"/>
      <c r="FJ47" s="33"/>
    </row>
    <row r="48" spans="1:166" s="31" customFormat="1" ht="12.75">
      <c r="A48" s="2"/>
      <c r="B48" s="19" t="s">
        <v>31</v>
      </c>
      <c r="C48" s="3"/>
      <c r="D48" s="3"/>
      <c r="E48" s="3">
        <v>22791</v>
      </c>
      <c r="F48" s="3">
        <v>22479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3"/>
      <c r="FF48" s="33"/>
      <c r="FG48" s="33"/>
      <c r="FH48" s="33"/>
      <c r="FI48" s="33"/>
      <c r="FJ48" s="33"/>
    </row>
    <row r="49" spans="1:166" s="31" customFormat="1" ht="12.75">
      <c r="A49" s="2"/>
      <c r="B49" s="18" t="s">
        <v>6</v>
      </c>
      <c r="C49" s="3"/>
      <c r="D49" s="3"/>
      <c r="E49" s="21">
        <v>12810</v>
      </c>
      <c r="F49" s="21">
        <v>16662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3"/>
      <c r="FF49" s="33"/>
      <c r="FG49" s="33"/>
      <c r="FH49" s="33"/>
      <c r="FI49" s="33"/>
      <c r="FJ49" s="33"/>
    </row>
    <row r="50" spans="1:166" s="31" customFormat="1" ht="12.75">
      <c r="A50" s="2"/>
      <c r="B50" s="2"/>
      <c r="C50" s="3"/>
      <c r="D50" s="3"/>
      <c r="E50" s="20">
        <f>SUM(E44:E49)</f>
        <v>81683</v>
      </c>
      <c r="F50" s="20">
        <f>SUM(F44:F49)</f>
        <v>133092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3"/>
      <c r="FF50" s="33"/>
      <c r="FG50" s="33"/>
      <c r="FH50" s="33"/>
      <c r="FI50" s="33"/>
      <c r="FJ50" s="33"/>
    </row>
    <row r="51" spans="1:166" s="31" customFormat="1" ht="12.75">
      <c r="A51" s="1" t="s">
        <v>51</v>
      </c>
      <c r="E51" s="34">
        <f>E42+E50</f>
        <v>149629</v>
      </c>
      <c r="F51" s="34">
        <f>F42+F50</f>
        <v>202387</v>
      </c>
      <c r="G51" s="32"/>
      <c r="H51" s="28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3"/>
      <c r="FF51" s="33"/>
      <c r="FG51" s="33"/>
      <c r="FH51" s="33"/>
      <c r="FI51" s="33"/>
      <c r="FJ51" s="33"/>
    </row>
    <row r="52" spans="1:166" ht="12.75">
      <c r="A52" s="17"/>
      <c r="B52" s="2"/>
      <c r="C52" s="3"/>
      <c r="D52" s="3"/>
      <c r="E52" s="20"/>
      <c r="F52" s="20"/>
      <c r="G52" s="5"/>
      <c r="H52" s="6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3.5" thickBot="1">
      <c r="A53" s="35" t="s">
        <v>52</v>
      </c>
      <c r="B53" s="2"/>
      <c r="C53" s="3"/>
      <c r="D53" s="3"/>
      <c r="E53" s="22">
        <f>E37+E51</f>
        <v>1222034</v>
      </c>
      <c r="F53" s="22">
        <f>F37+F51</f>
        <v>1180690</v>
      </c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2"/>
      <c r="B54" s="2"/>
      <c r="C54" s="3"/>
      <c r="D54" s="3"/>
      <c r="E54" s="20"/>
      <c r="F54" s="20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35" t="s">
        <v>33</v>
      </c>
      <c r="B55" s="2"/>
      <c r="C55" s="3"/>
      <c r="D55" s="3"/>
      <c r="E55" s="24">
        <f>E35/E31</f>
        <v>5.151013289515408</v>
      </c>
      <c r="F55" s="24">
        <f>F35/F31</f>
        <v>4.700351696503215</v>
      </c>
      <c r="G55" s="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2"/>
      <c r="C56" s="3"/>
      <c r="D56" s="3"/>
      <c r="E56" s="3"/>
      <c r="F56" s="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1" t="s">
        <v>20</v>
      </c>
      <c r="B57" s="2"/>
      <c r="C57" s="3"/>
      <c r="D57" s="3"/>
      <c r="E57" s="11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1" t="s">
        <v>35</v>
      </c>
      <c r="B58" s="2"/>
      <c r="C58" s="3"/>
      <c r="D58" s="3"/>
      <c r="E58" s="3"/>
      <c r="F58" s="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 t="s">
        <v>69</v>
      </c>
      <c r="B59" s="2"/>
      <c r="C59" s="3"/>
      <c r="D59" s="3"/>
      <c r="E59" s="3"/>
      <c r="F59" s="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2"/>
      <c r="C60" s="3"/>
      <c r="D60" s="3"/>
      <c r="E60" s="3"/>
      <c r="F60" s="3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2"/>
      <c r="C61" s="3"/>
      <c r="D61" s="3"/>
      <c r="E61" s="3"/>
      <c r="F61" s="3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2"/>
      <c r="C62" s="3"/>
      <c r="D62" s="3"/>
      <c r="E62" s="3"/>
      <c r="F62" s="3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2"/>
      <c r="C63" s="3"/>
      <c r="D63" s="3"/>
      <c r="E63" s="3"/>
      <c r="F63" s="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2"/>
      <c r="C64" s="3"/>
      <c r="D64" s="3"/>
      <c r="E64" s="3"/>
      <c r="F64" s="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2"/>
      <c r="C65" s="3"/>
      <c r="D65" s="3"/>
      <c r="E65" s="3"/>
      <c r="F65" s="3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2"/>
      <c r="C66" s="3"/>
      <c r="D66" s="3"/>
      <c r="E66" s="3"/>
      <c r="F66" s="3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2"/>
      <c r="C67" s="3"/>
      <c r="D67" s="3"/>
      <c r="E67" s="3"/>
      <c r="F67" s="3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1:166" ht="12.75">
      <c r="A68" s="2"/>
      <c r="B68" s="2"/>
      <c r="C68" s="3"/>
      <c r="D68" s="3"/>
      <c r="E68" s="3"/>
      <c r="F68" s="3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1:166" ht="12.75">
      <c r="A69" s="2"/>
      <c r="B69" s="2"/>
      <c r="C69" s="3"/>
      <c r="D69" s="3"/>
      <c r="E69" s="3"/>
      <c r="F69" s="1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1:166" ht="12.75">
      <c r="A70" s="2"/>
      <c r="B70" s="2"/>
      <c r="C70" s="3"/>
      <c r="D70" s="3"/>
      <c r="E70" s="3"/>
      <c r="F70" s="1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1:166" ht="12.75">
      <c r="A71" s="2"/>
      <c r="B71" s="2"/>
      <c r="C71" s="3"/>
      <c r="D71" s="3"/>
      <c r="E71" s="3"/>
      <c r="F71" s="1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1:166" ht="12.75">
      <c r="A72" s="2"/>
      <c r="B72" s="2"/>
      <c r="C72" s="3"/>
      <c r="D72" s="3"/>
      <c r="E72" s="3"/>
      <c r="F72" s="1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1:166" ht="12.75">
      <c r="A73" s="2"/>
      <c r="B73" s="2"/>
      <c r="C73" s="3"/>
      <c r="D73" s="3"/>
      <c r="E73" s="3"/>
      <c r="F73" s="1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1:166" ht="12.75">
      <c r="A74" s="2"/>
      <c r="B74" s="2"/>
      <c r="C74" s="3"/>
      <c r="D74" s="3"/>
      <c r="E74" s="3"/>
      <c r="F74" s="10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1:166" ht="12.75">
      <c r="A75" s="2"/>
      <c r="B75" s="2"/>
      <c r="C75" s="3"/>
      <c r="D75" s="3"/>
      <c r="E75" s="3"/>
      <c r="F75" s="1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1:166" ht="12.75">
      <c r="A76" s="2"/>
      <c r="B76" s="2"/>
      <c r="C76" s="3"/>
      <c r="D76" s="3"/>
      <c r="E76" s="3"/>
      <c r="F76" s="1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1:166" ht="12.75">
      <c r="A77" s="2"/>
      <c r="B77" s="2"/>
      <c r="C77" s="3"/>
      <c r="D77" s="3"/>
      <c r="E77" s="3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1:166" ht="12.75">
      <c r="A78" s="2"/>
      <c r="B78" s="2"/>
      <c r="C78" s="3"/>
      <c r="D78" s="3"/>
      <c r="E78" s="3"/>
      <c r="F78" s="10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1:166" ht="12.75">
      <c r="A79" s="2"/>
      <c r="C79" s="3"/>
      <c r="D79" s="3"/>
      <c r="E79" s="3"/>
      <c r="F79" s="1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3:166" ht="12.75">
      <c r="C80" s="6"/>
      <c r="D80" s="6"/>
      <c r="E80" s="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3:166" ht="12.75">
      <c r="C81" s="6"/>
      <c r="D81" s="6"/>
      <c r="E81" s="6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3:166" ht="12.75">
      <c r="C82" s="6"/>
      <c r="D82" s="6"/>
      <c r="E82" s="6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3:166" ht="12.75">
      <c r="C83" s="6"/>
      <c r="D83" s="6"/>
      <c r="E83" s="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3:166" ht="12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3:166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3:166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3:166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3:166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3:166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3:166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3:166" ht="12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3:166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3:166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3:166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3:166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3:166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3:166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3:166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3:166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3:166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3:166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3:166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3:166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3:166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3:166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3:166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3:166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3:166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3:166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3:166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3:166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3:166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3:166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3:166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3:166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3:166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3:166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3:166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3:166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3:166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3:166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3:166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3:166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3:166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3:166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3:166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3:166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3:166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3:166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3:166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3:166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3:166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3:166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3:166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3:166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3:166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3:166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3:166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3:166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3:166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3:166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3:166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3:166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3:166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3:166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3:166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3:166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3:166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3:166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3:166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3:166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3:166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3:166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3:166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3:166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3:166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3:166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3:166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3:166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3:166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3:166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3:166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3:166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3:166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3:166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3:166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3:166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3:166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3:166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3:166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3:166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3:166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3:166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3:166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3:166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3:166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3:166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3:166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3:166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3:166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3:166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3:166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3:166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3:166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3:166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3:166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3:166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3:166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3:166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3:166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3:166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3:166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3:166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3:166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3:166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3:166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3:166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3:166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3:166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3:166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3:166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3:166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3:166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3:166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3:166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3:166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3:166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3:166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3:166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3:166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3:166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3:166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3:166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3:166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3:166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3:166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3:166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3:166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3:166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3:166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3:166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3:166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3:166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3:166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3:166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3:166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3:166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3:166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3:166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3:166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3:166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3:166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3:166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3:166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3:166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3:166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3:166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3:166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3:166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3:166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3:166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3:166" ht="12.7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3:166" ht="12.7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3:166" ht="12.7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3:166" ht="12.7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3:166" ht="12.7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3:166" ht="12.7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3:166" ht="12.7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3:166" ht="12.7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3:166" ht="12.7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3:166" ht="12.7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3:166" ht="12.7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3:166" ht="12.7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3:166" ht="12.7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3:166" ht="12.7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3:166" ht="12.7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3:166" ht="12.7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3:166" ht="12.7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3:166" ht="12.7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3:166" ht="12.7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3:166" ht="12.7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3:166" ht="12.7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3:166" ht="12.7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3:166" ht="12.7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3:166" ht="12.7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3:166" ht="12.7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3:166" ht="12.7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3:166" ht="12.7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3:166" ht="12.7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3:166" ht="12.7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3:166" ht="12.7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3:166" ht="12.7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3:166" ht="12.7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3:166" ht="12.7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3:166" ht="12.7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3:166" ht="12.7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3:166" ht="12.7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3:166" ht="12.7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3:166" ht="12.7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3:166" ht="12.7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3:166" ht="12.7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3:166" ht="12.7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3:166" ht="12.7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3:166" ht="12.7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3:166" ht="12.7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3:166" ht="12.7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3:166" ht="12.7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3:166" ht="12.7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3:166" ht="12.7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3:166" ht="12.7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3:166" ht="12.7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3:166" ht="12.7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3:166" ht="12.7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3:166" ht="12.7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3:166" ht="12.7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3:166" ht="12.7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3:166" ht="12.7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3:166" ht="12.7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3:166" ht="12.7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3:166" ht="12.7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3:166" ht="12.7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3:166" ht="12.7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3:166" ht="12.7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3:166" ht="12.7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3:166" ht="12.7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3:166" ht="12.7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3:166" ht="12.7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3:166" ht="12.7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3:166" ht="12.7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3:166" ht="12.7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3:166" ht="12.7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3:166" ht="12.7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3:166" ht="12.7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3:166" ht="12.7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3:166" ht="12.7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3:166" ht="12.7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3:166" ht="12.7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3:166" ht="12.7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3:166" ht="12.7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3:166" ht="12.7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3:166" ht="12.7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3:166" ht="12.7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3:166" ht="12.7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3:166" ht="12.7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3:166" ht="12.7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3:166" ht="12.7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3:166" ht="12.7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3:166" ht="12.7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3:166" ht="12.7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3:166" ht="12.7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3:166" ht="12.7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3:166" ht="12.7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3:166" ht="12.7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3:166" ht="12.7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3:166" ht="12.7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3:166" ht="12.7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3:166" ht="12.7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3:166" ht="12.7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3:166" ht="12.7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3:166" ht="12.7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3:166" ht="12.7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3:166" ht="12.7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3:166" ht="12.7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3:166" ht="12.7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3:166" ht="12.7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3:166" ht="12.7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3:166" ht="12.7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3:166" ht="12.7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3:166" ht="12.7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3:166" ht="12.7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3:166" ht="12.7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3:166" ht="12.7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3:166" ht="12.7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3:166" ht="12.7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3:166" ht="12.7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3:166" ht="12.7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3:166" ht="12.7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3:166" ht="12.7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3:166" ht="12.7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3:166" ht="12.7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3:166" ht="12.7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3:166" ht="12.7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3:166" ht="12.7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3:166" ht="12.7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3:166" ht="12.7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3:166" ht="12.7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3:166" ht="12.7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3:166" ht="12.7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3:166" ht="12.7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3:166" ht="12.7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3:166" ht="12.7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3:166" ht="12.7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3:166" ht="12.7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3:166" ht="12.7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3:166" ht="12.7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3:166" ht="12.7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3:166" ht="12.7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3:166" ht="12.7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3:166" ht="12.7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3:166" ht="12.7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3:166" ht="12.7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3:166" ht="12.7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3:166" ht="12.75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3:166" ht="12.75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3:166" ht="12.75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3:166" ht="12.75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3:166" ht="12.75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3:166" ht="12.75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3:166" ht="12.75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3:166" ht="12.7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3:166" ht="12.7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3:166" ht="12.7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3:166" ht="12.7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3:166" ht="12.7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3:166" ht="12.7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3:166" ht="12.75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3:166" ht="12.75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3:166" ht="12.75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3:166" ht="12.75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3:166" ht="12.75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3:166" ht="12.75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3:166" ht="12.75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3:166" ht="12.75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3:166" ht="12.75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3:166" ht="12.75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3:166" ht="12.75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3:166" ht="12.75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3:166" ht="12.75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3:166" ht="12.7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3:166" ht="12.75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3:166" ht="12.7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3:166" ht="12.75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3:166" ht="12.75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3:166" ht="12.75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3:166" ht="12.75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3:166" ht="12.75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3:166" ht="12.75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3:166" ht="12.75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3:166" ht="12.75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3:166" ht="12.75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3:166" ht="12.75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3:166" ht="12.75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3:166" ht="12.75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3:166" ht="12.75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3:166" ht="12.75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3:166" ht="12.75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3:166" ht="12.75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3:166" ht="12.75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3:166" ht="12.75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3:166" ht="12.75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3:166" ht="12.75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3:166" ht="12.75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3:166" ht="12.75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3:166" ht="12.75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3:166" ht="12.75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3:166" ht="12.75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3:166" ht="12.75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3:166" ht="12.75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3:166" ht="12.75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3:166" ht="12.75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3:166" ht="12.75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3:166" ht="12.75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3:166" ht="12.75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3:166" ht="12.75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3:166" ht="12.75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3:166" ht="12.75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3:166" ht="12.75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3:166" ht="12.75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3:166" ht="12.75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3:166" ht="12.75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3:166" ht="12.75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3:166" ht="12.75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3:166" ht="12.75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3:166" ht="12.75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3:166" ht="12.75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3:166" ht="12.75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3:166" ht="12.75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3:166" ht="12.75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3:166" ht="12.75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3:166" ht="12.75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3:166" ht="12.75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3:166" ht="12.75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3:166" ht="12.75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3:166" ht="12.75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3:166" ht="12.75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3:166" ht="12.75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3:166" ht="12.75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3:166" ht="12.75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3:166" ht="12.75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3:166" ht="12.75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3:166" ht="12.75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3:166" ht="12.75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3:166" ht="12.75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3:166" ht="12.75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3:166" ht="12.75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3:166" ht="12.75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3:166" ht="12.75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3:166" ht="12.75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3:166" ht="12.75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3:166" ht="12.75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3:166" ht="12.75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3:166" ht="12.75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3:166" ht="12.75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3:166" ht="12.75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3:166" ht="12.75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3:166" ht="12.75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3:166" ht="12.75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3:166" ht="12.75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3:166" ht="12.75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3:166" ht="12.75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3:166" ht="12.75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3:166" ht="12.75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3:166" ht="12.75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3:166" ht="12.75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3:166" ht="12.75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3:166" ht="12.75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3:166" ht="12.75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3:166" ht="12.75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3:166" ht="12.75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3:166" ht="12.75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3:166" ht="12.75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3:166" ht="12.75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3:166" ht="12.75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3:166" ht="12.75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3:166" ht="12.75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3:166" ht="12.75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3:166" ht="12.75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3:166" ht="12.75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3:166" ht="12.75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3:166" ht="12.75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3:166" ht="12.75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3:166" ht="12.75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3:166" ht="12.75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3:166" ht="12.75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3:166" ht="12.75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3:166" ht="12.75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3:166" ht="12.75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3:166" ht="12.75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3:166" ht="12.75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3:166" ht="12.75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3:166" ht="12.75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3:166" ht="12.75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3:166" ht="12.75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3:166" ht="12.75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3:166" ht="12.75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3:166" ht="12.75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3:166" ht="12.75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3:166" ht="12.75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3:166" ht="12.75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3:166" ht="12.75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3:166" ht="12.75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3:166" ht="12.75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3:166" ht="12.75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3:166" ht="12.75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3:166" ht="12.75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3:166" ht="12.75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3:166" ht="12.75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3:166" ht="12.75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3:166" ht="12.75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3:166" ht="12.75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3:166" ht="12.75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3:166" ht="12.75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3:166" ht="12.75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3:166" ht="12.75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3:166" ht="12.75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3:166" ht="12.75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3:166" ht="12.75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3:166" ht="12.75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3:166" ht="12.75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3:166" ht="12.75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3:166" ht="12.75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3:166" ht="12.75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3:166" ht="12.75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3:166" ht="12.75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3:166" ht="12.75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3:166" ht="12.75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3:166" ht="12.75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3:166" ht="12.75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3:166" ht="12.75"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3:166" ht="12.75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3:166" ht="12.75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3:166" ht="12.75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3:166" ht="12.75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3:166" ht="12.75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3:166" ht="12.75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3:166" ht="12.75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3:166" ht="12.75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3:166" ht="12.75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3:166" ht="12.75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3:166" ht="12.75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3:166" ht="12.75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3:166" ht="12.75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3:166" ht="12.75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3:166" ht="12.75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3:166" ht="12.75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3:166" ht="12.75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3:166" ht="12.75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3:166" ht="12.75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3:166" ht="12.75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3:166" ht="12.75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3:166" ht="12.75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3:166" ht="12.75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3:166" ht="12.75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3:166" ht="12.75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3:166" ht="12.75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3:166" ht="12.75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3:166" ht="12.75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3:166" ht="12.75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3:166" ht="12.75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3:166" ht="12.75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3:166" ht="12.75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3:166" ht="12.75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3:166" ht="12.75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3:166" ht="12.75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3:166" ht="12.75"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3:166" ht="12.75"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3:166" ht="12.75"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3:166" ht="12.75"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3:166" ht="12.75"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3:166" ht="12.75"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3:166" ht="12.75"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3:166" ht="12.75"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3:166" ht="12.75"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3:166" ht="12.75"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3:166" ht="12.75"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3:166" ht="12.75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3:166" ht="12.75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3:166" ht="12.75"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3:166" ht="12.75"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3:166" ht="12.75"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3:166" ht="12.75"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3:166" ht="12.75"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3:166" ht="12.75"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3:166" ht="12.75"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3:166" ht="12.75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3:166" ht="12.75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3:166" ht="12.75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3:166" ht="12.75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3:166" ht="12.75"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3:166" ht="12.75"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3:166" ht="12.75"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3:166" ht="12.75"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3:166" ht="12.75"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3:166" ht="12.75"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3:166" ht="12.75"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3:166" ht="12.75"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3:166" ht="12.75"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3:166" ht="12.75"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3:166" ht="12.75"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3:166" ht="12.75"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3:166" ht="12.75"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3:166" ht="12.75"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3:166" ht="12.75"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3:166" ht="12.75"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3:166" ht="12.75"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3:166" ht="12.75"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3:166" ht="12.75"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3:166" ht="12.75"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3:166" ht="12.75"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3:166" ht="12.75"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3:166" ht="12.75"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3:166" ht="12.75"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3:166" ht="12.75"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3:166" ht="12.75"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3:166" ht="12.75"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3:166" ht="12.75"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3:166" ht="12.75"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3:166" ht="12.75"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3:166" ht="12.75"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3:166" ht="12.75"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3:166" ht="12.75"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3:166" ht="12.75"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3:166" ht="12.75"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3:166" ht="12.75"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3:166" ht="12.75"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3:166" ht="12.75"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3:166" ht="12.75"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3:166" ht="12.75"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3:166" ht="12.75"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3:166" ht="12.75"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3:166" ht="12.75"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3:166" ht="12.75"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3:166" ht="12.75"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3:166" ht="12.75"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3:166" ht="12.75"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3:166" ht="12.75"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3:166" ht="12.75"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3:166" ht="12.75"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3:166" ht="12.75"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3:166" ht="12.75"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3:166" ht="12.75"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3:166" ht="12.75"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3:166" ht="12.75"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3:166" ht="12.75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3:166" ht="12.75"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3:166" ht="12.75"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3:166" ht="12.75"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3:166" ht="12.75"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3:166" ht="12.75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3:166" ht="12.75"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3:166" ht="12.75"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4"/>
      <c r="FF681" s="4"/>
      <c r="FG681" s="4"/>
      <c r="FH681" s="4"/>
      <c r="FI681" s="4"/>
      <c r="FJ681" s="4"/>
    </row>
    <row r="682" spans="3:166" ht="12.75"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4"/>
      <c r="FF682" s="4"/>
      <c r="FG682" s="4"/>
      <c r="FH682" s="4"/>
      <c r="FI682" s="4"/>
      <c r="FJ682" s="4"/>
    </row>
    <row r="683" spans="3:166" ht="12.75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4"/>
      <c r="FF683" s="4"/>
      <c r="FG683" s="4"/>
      <c r="FH683" s="4"/>
      <c r="FI683" s="4"/>
      <c r="FJ683" s="4"/>
    </row>
    <row r="684" spans="3:166" ht="12.75"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4"/>
      <c r="FF684" s="4"/>
      <c r="FG684" s="4"/>
      <c r="FH684" s="4"/>
      <c r="FI684" s="4"/>
      <c r="FJ684" s="4"/>
    </row>
    <row r="685" spans="3:166" ht="12.75"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4"/>
      <c r="FF685" s="4"/>
      <c r="FG685" s="4"/>
      <c r="FH685" s="4"/>
      <c r="FI685" s="4"/>
      <c r="FJ685" s="4"/>
    </row>
    <row r="686" spans="3:166" ht="12.75"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4"/>
      <c r="FF686" s="4"/>
      <c r="FG686" s="4"/>
      <c r="FH686" s="4"/>
      <c r="FI686" s="4"/>
      <c r="FJ686" s="4"/>
    </row>
    <row r="687" spans="3:166" ht="12.75"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4"/>
      <c r="FF687" s="4"/>
      <c r="FG687" s="4"/>
      <c r="FH687" s="4"/>
      <c r="FI687" s="4"/>
      <c r="FJ687" s="4"/>
    </row>
    <row r="688" spans="3:166" ht="12.75"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4"/>
      <c r="FF688" s="4"/>
      <c r="FG688" s="4"/>
      <c r="FH688" s="4"/>
      <c r="FI688" s="4"/>
      <c r="FJ688" s="4"/>
    </row>
    <row r="689" spans="3:166" ht="12.75"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4"/>
      <c r="FF689" s="4"/>
      <c r="FG689" s="4"/>
      <c r="FH689" s="4"/>
      <c r="FI689" s="4"/>
      <c r="FJ689" s="4"/>
    </row>
    <row r="690" spans="3:166" ht="12.75"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4"/>
      <c r="FF690" s="4"/>
      <c r="FG690" s="4"/>
      <c r="FH690" s="4"/>
      <c r="FI690" s="4"/>
      <c r="FJ690" s="4"/>
    </row>
    <row r="691" spans="3:166" ht="12.75"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4"/>
      <c r="FF691" s="4"/>
      <c r="FG691" s="4"/>
      <c r="FH691" s="4"/>
      <c r="FI691" s="4"/>
      <c r="FJ691" s="4"/>
    </row>
    <row r="692" spans="3:166" ht="12.75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3:166" ht="12.75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3:166" ht="12.75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3:166" ht="12.75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3:166" ht="12.75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3:166" ht="12.75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3:166" ht="12.75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3:166" ht="12.75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3:166" ht="12.75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3:166" ht="12.75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3:166" ht="12.75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3:166" ht="12.75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3:166" ht="12.75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3:166" ht="12.75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3:166" ht="12.75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3:166" ht="12.75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  <row r="708" spans="3:166" ht="12.75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</row>
    <row r="709" spans="3:166" ht="12.75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</row>
    <row r="710" spans="3:166" ht="12.75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</row>
    <row r="711" spans="3:166" ht="12.75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</row>
    <row r="712" spans="3:166" ht="12.75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</row>
    <row r="713" spans="3:166" ht="12.75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</row>
    <row r="714" spans="3:166" ht="12.75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</row>
    <row r="715" spans="3:166" ht="12.75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</row>
    <row r="716" spans="3:166" ht="12.75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</row>
    <row r="717" spans="3:166" ht="12.75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</row>
    <row r="718" spans="3:166" ht="12.75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3"/>
  <sheetViews>
    <sheetView view="pageBreakPreview" zoomScale="85" zoomScaleNormal="75" zoomScaleSheetLayoutView="85" workbookViewId="0" topLeftCell="A1">
      <selection activeCell="A29" sqref="A29"/>
    </sheetView>
  </sheetViews>
  <sheetFormatPr defaultColWidth="9.140625" defaultRowHeight="12.75"/>
  <cols>
    <col min="1" max="1" width="25.7109375" style="0" customWidth="1"/>
    <col min="3" max="3" width="8.140625" style="0" customWidth="1"/>
    <col min="4" max="4" width="7.28125" style="0" customWidth="1"/>
    <col min="5" max="5" width="10.140625" style="0" bestFit="1" customWidth="1"/>
    <col min="6" max="6" width="10.8515625" style="0" bestFit="1" customWidth="1"/>
    <col min="7" max="7" width="12.7109375" style="0" bestFit="1" customWidth="1"/>
    <col min="8" max="8" width="10.28125" style="0" bestFit="1" customWidth="1"/>
    <col min="9" max="9" width="11.28125" style="0" bestFit="1" customWidth="1"/>
    <col min="10" max="10" width="11.28125" style="0" customWidth="1"/>
    <col min="11" max="11" width="11.28125" style="0" bestFit="1" customWidth="1"/>
    <col min="12" max="12" width="9.421875" style="0" bestFit="1" customWidth="1"/>
    <col min="13" max="13" width="10.28125" style="0" bestFit="1" customWidth="1"/>
  </cols>
  <sheetData>
    <row r="2" ht="12.75">
      <c r="A2" s="1" t="str">
        <f>BalanceSheet!A1</f>
        <v>UNITED PLANTATIONS BERHAD</v>
      </c>
    </row>
    <row r="3" spans="1:14" ht="12.75">
      <c r="A3" t="str">
        <f>BalanceSheet!A2</f>
        <v>(Incorporated in Malaysia - Registration No. 240-A)</v>
      </c>
      <c r="N3" s="26"/>
    </row>
    <row r="4" ht="12.75">
      <c r="N4" s="26"/>
    </row>
    <row r="5" ht="12.75">
      <c r="A5" s="1" t="s">
        <v>10</v>
      </c>
    </row>
    <row r="6" ht="12.75">
      <c r="A6" s="1" t="s">
        <v>73</v>
      </c>
    </row>
    <row r="7" ht="12.75">
      <c r="A7" s="1" t="s">
        <v>30</v>
      </c>
    </row>
    <row r="8" spans="1:13" ht="12.75">
      <c r="A8" s="1"/>
      <c r="E8" s="43" t="s">
        <v>55</v>
      </c>
      <c r="F8" s="43"/>
      <c r="G8" s="43"/>
      <c r="H8" s="43"/>
      <c r="I8" s="43"/>
      <c r="J8" s="25"/>
      <c r="L8" s="36" t="s">
        <v>62</v>
      </c>
      <c r="M8" s="2"/>
    </row>
    <row r="9" spans="1:13" ht="12.75">
      <c r="A9" s="1"/>
      <c r="E9" s="25" t="s">
        <v>11</v>
      </c>
      <c r="F9" s="25" t="s">
        <v>13</v>
      </c>
      <c r="G9" s="25" t="s">
        <v>14</v>
      </c>
      <c r="H9" s="25" t="s">
        <v>11</v>
      </c>
      <c r="I9" s="25" t="s">
        <v>18</v>
      </c>
      <c r="J9" s="25" t="s">
        <v>75</v>
      </c>
      <c r="K9" s="25" t="s">
        <v>19</v>
      </c>
      <c r="L9" s="36" t="s">
        <v>67</v>
      </c>
      <c r="M9" s="36" t="s">
        <v>63</v>
      </c>
    </row>
    <row r="10" spans="4:13" ht="12.75">
      <c r="D10" s="25" t="s">
        <v>54</v>
      </c>
      <c r="E10" s="25" t="s">
        <v>12</v>
      </c>
      <c r="F10" s="25" t="s">
        <v>66</v>
      </c>
      <c r="G10" s="25" t="s">
        <v>15</v>
      </c>
      <c r="H10" s="25" t="s">
        <v>16</v>
      </c>
      <c r="I10" s="25" t="s">
        <v>17</v>
      </c>
      <c r="J10" s="25" t="s">
        <v>17</v>
      </c>
      <c r="K10" s="25"/>
      <c r="L10" s="2"/>
      <c r="M10" s="36" t="s">
        <v>64</v>
      </c>
    </row>
    <row r="11" spans="5:13" ht="12.75">
      <c r="E11" s="25" t="s">
        <v>3</v>
      </c>
      <c r="F11" s="25" t="s">
        <v>3</v>
      </c>
      <c r="G11" s="25" t="s">
        <v>3</v>
      </c>
      <c r="H11" s="25" t="s">
        <v>3</v>
      </c>
      <c r="I11" s="25" t="s">
        <v>3</v>
      </c>
      <c r="J11" s="25" t="s">
        <v>3</v>
      </c>
      <c r="K11" s="25" t="s">
        <v>3</v>
      </c>
      <c r="L11" s="36" t="s">
        <v>3</v>
      </c>
      <c r="M11" s="36" t="s">
        <v>3</v>
      </c>
    </row>
    <row r="12" spans="1:13" ht="12.75">
      <c r="A12" s="1"/>
      <c r="L12" s="2"/>
      <c r="M12" s="2"/>
    </row>
    <row r="13" spans="1:13" ht="12.75">
      <c r="A13" s="27"/>
      <c r="L13" s="2"/>
      <c r="M13" s="2"/>
    </row>
    <row r="14" spans="12:13" ht="12.75">
      <c r="L14" s="2"/>
      <c r="M14" s="2"/>
    </row>
    <row r="15" spans="1:13" ht="12.75">
      <c r="A15" s="2" t="s">
        <v>61</v>
      </c>
      <c r="E15" s="6">
        <v>208134</v>
      </c>
      <c r="F15" s="6">
        <v>330231</v>
      </c>
      <c r="G15" s="6">
        <v>220</v>
      </c>
      <c r="H15" s="6">
        <v>181920</v>
      </c>
      <c r="I15" s="6">
        <v>257798</v>
      </c>
      <c r="J15" s="6">
        <v>0</v>
      </c>
      <c r="K15" s="6">
        <f>SUM(E15:J15)</f>
        <v>978303</v>
      </c>
      <c r="L15" s="3">
        <v>0</v>
      </c>
      <c r="M15" s="37">
        <f>K15+L15</f>
        <v>978303</v>
      </c>
    </row>
    <row r="16" spans="1:13" ht="12.75">
      <c r="A16" t="s">
        <v>53</v>
      </c>
      <c r="E16" s="29">
        <v>0</v>
      </c>
      <c r="F16" s="29">
        <v>220</v>
      </c>
      <c r="G16" s="29">
        <v>-220</v>
      </c>
      <c r="H16" s="29">
        <v>0</v>
      </c>
      <c r="I16" s="29">
        <v>0</v>
      </c>
      <c r="J16" s="29">
        <v>0</v>
      </c>
      <c r="K16" s="29">
        <f>SUM(E16:J16)</f>
        <v>0</v>
      </c>
      <c r="L16" s="21">
        <v>0</v>
      </c>
      <c r="M16" s="38">
        <f>K16+L16</f>
        <v>0</v>
      </c>
    </row>
    <row r="17" spans="5:13" ht="12.75">
      <c r="E17" s="6">
        <f aca="true" t="shared" si="0" ref="E17:K17">SUM(E15:E16)</f>
        <v>208134</v>
      </c>
      <c r="F17" s="6">
        <f t="shared" si="0"/>
        <v>330451</v>
      </c>
      <c r="G17" s="6">
        <f t="shared" si="0"/>
        <v>0</v>
      </c>
      <c r="H17" s="6">
        <f t="shared" si="0"/>
        <v>181920</v>
      </c>
      <c r="I17" s="6">
        <f t="shared" si="0"/>
        <v>257798</v>
      </c>
      <c r="J17" s="6">
        <f t="shared" si="0"/>
        <v>0</v>
      </c>
      <c r="K17" s="6">
        <f t="shared" si="0"/>
        <v>978303</v>
      </c>
      <c r="L17" s="3">
        <f>SUM(L15:L16)</f>
        <v>0</v>
      </c>
      <c r="M17" s="3">
        <f>SUM(M15:M16)</f>
        <v>978303</v>
      </c>
    </row>
    <row r="18" spans="5:13" ht="12.75">
      <c r="E18" s="6"/>
      <c r="F18" s="6"/>
      <c r="G18" s="6"/>
      <c r="H18" s="6"/>
      <c r="I18" s="6"/>
      <c r="J18" s="6"/>
      <c r="K18" s="6"/>
      <c r="L18" s="3"/>
      <c r="M18" s="3"/>
    </row>
    <row r="19" spans="1:13" ht="12.75">
      <c r="A19" t="s">
        <v>65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f>SUM(E19:J19)</f>
        <v>0</v>
      </c>
      <c r="L19" s="3">
        <v>333</v>
      </c>
      <c r="M19" s="37">
        <f>K19+L19</f>
        <v>333</v>
      </c>
    </row>
    <row r="20" spans="1:13" ht="12.75">
      <c r="A20" t="s">
        <v>56</v>
      </c>
      <c r="E20" s="6"/>
      <c r="F20" s="6"/>
      <c r="G20" s="6"/>
      <c r="H20" s="6"/>
      <c r="I20" s="6"/>
      <c r="J20" s="6"/>
      <c r="K20" s="6"/>
      <c r="L20" s="3"/>
      <c r="M20" s="2"/>
    </row>
    <row r="21" spans="1:13" ht="12.75">
      <c r="A21" t="s">
        <v>57</v>
      </c>
      <c r="E21" s="6"/>
      <c r="F21" s="6"/>
      <c r="G21" s="6"/>
      <c r="H21" s="6"/>
      <c r="I21" s="6"/>
      <c r="J21" s="6"/>
      <c r="K21" s="6"/>
      <c r="L21" s="3"/>
      <c r="M21" s="2"/>
    </row>
    <row r="22" spans="1:13" ht="12.75">
      <c r="A22" t="s">
        <v>58</v>
      </c>
      <c r="E22" s="28">
        <v>0</v>
      </c>
      <c r="F22" s="28">
        <v>236000</v>
      </c>
      <c r="G22" s="28">
        <v>0</v>
      </c>
      <c r="H22" s="28">
        <v>0</v>
      </c>
      <c r="I22" s="28">
        <v>-236000</v>
      </c>
      <c r="J22" s="28">
        <v>0</v>
      </c>
      <c r="K22" s="28">
        <f>SUM(E22:J22)</f>
        <v>0</v>
      </c>
      <c r="L22" s="20">
        <v>0</v>
      </c>
      <c r="M22" s="20">
        <v>0</v>
      </c>
    </row>
    <row r="23" spans="1:13" ht="12.75">
      <c r="A23" t="s">
        <v>76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41">
        <v>-534</v>
      </c>
      <c r="K23" s="29">
        <f>SUM(E23:J23)</f>
        <v>-534</v>
      </c>
      <c r="L23" s="21">
        <v>-29</v>
      </c>
      <c r="M23" s="38">
        <f>K23+L23</f>
        <v>-563</v>
      </c>
    </row>
    <row r="24" spans="1:13" ht="12.75">
      <c r="A24" t="s">
        <v>59</v>
      </c>
      <c r="E24" s="6">
        <f>SUM(E22)</f>
        <v>0</v>
      </c>
      <c r="F24" s="6">
        <f>SUM(F22)</f>
        <v>236000</v>
      </c>
      <c r="G24" s="6">
        <f>SUM(G22)</f>
        <v>0</v>
      </c>
      <c r="H24" s="6">
        <f>SUM(H22)</f>
        <v>0</v>
      </c>
      <c r="I24" s="6">
        <f>SUM(I22)</f>
        <v>-236000</v>
      </c>
      <c r="J24" s="6">
        <f>SUM(J23)</f>
        <v>-534</v>
      </c>
      <c r="K24" s="6">
        <f>SUM(K23)</f>
        <v>-534</v>
      </c>
      <c r="L24" s="3">
        <f>L19+L23</f>
        <v>304</v>
      </c>
      <c r="M24" s="3">
        <f>M19+M23</f>
        <v>-230</v>
      </c>
    </row>
    <row r="25" spans="1:13" ht="12.75">
      <c r="A25" t="s">
        <v>78</v>
      </c>
      <c r="E25" s="29">
        <v>0</v>
      </c>
      <c r="F25" s="41">
        <v>150008</v>
      </c>
      <c r="G25" s="29">
        <v>0</v>
      </c>
      <c r="H25" s="29">
        <v>0</v>
      </c>
      <c r="I25" s="29">
        <v>0</v>
      </c>
      <c r="J25" s="29">
        <v>0</v>
      </c>
      <c r="K25" s="29">
        <f>SUM(E25:J25)</f>
        <v>150008</v>
      </c>
      <c r="L25" s="21">
        <v>0</v>
      </c>
      <c r="M25" s="38">
        <f>K25+L25</f>
        <v>150008</v>
      </c>
    </row>
    <row r="26" spans="1:13" ht="12.75">
      <c r="A26" t="s">
        <v>60</v>
      </c>
      <c r="E26" s="6">
        <f aca="true" t="shared" si="1" ref="E26:M26">SUM(E24:E25)</f>
        <v>0</v>
      </c>
      <c r="F26" s="6">
        <f t="shared" si="1"/>
        <v>386008</v>
      </c>
      <c r="G26" s="6">
        <f t="shared" si="1"/>
        <v>0</v>
      </c>
      <c r="H26" s="6">
        <f t="shared" si="1"/>
        <v>0</v>
      </c>
      <c r="I26" s="6">
        <f t="shared" si="1"/>
        <v>-236000</v>
      </c>
      <c r="J26" s="6">
        <f t="shared" si="1"/>
        <v>-534</v>
      </c>
      <c r="K26" s="6">
        <f t="shared" si="1"/>
        <v>149474</v>
      </c>
      <c r="L26" s="6">
        <f t="shared" si="1"/>
        <v>304</v>
      </c>
      <c r="M26" s="6">
        <f t="shared" si="1"/>
        <v>149778</v>
      </c>
    </row>
    <row r="27" spans="1:13" ht="12.75">
      <c r="A27" t="s">
        <v>79</v>
      </c>
      <c r="E27" s="29">
        <v>0</v>
      </c>
      <c r="F27" s="29">
        <f>-22479-10407-22790</f>
        <v>-55676</v>
      </c>
      <c r="G27" s="29">
        <v>0</v>
      </c>
      <c r="H27" s="29">
        <v>0</v>
      </c>
      <c r="I27" s="29">
        <v>0</v>
      </c>
      <c r="J27" s="29"/>
      <c r="K27" s="29">
        <f>SUM(E27:I27)</f>
        <v>-55676</v>
      </c>
      <c r="L27" s="21">
        <v>0</v>
      </c>
      <c r="M27" s="38">
        <f>K27+L27</f>
        <v>-55676</v>
      </c>
    </row>
    <row r="28" spans="5:13" ht="12.75">
      <c r="E28" s="6"/>
      <c r="F28" s="6"/>
      <c r="G28" s="28"/>
      <c r="H28" s="6"/>
      <c r="I28" s="6"/>
      <c r="J28" s="6"/>
      <c r="K28" s="6"/>
      <c r="L28" s="3"/>
      <c r="M28" s="2"/>
    </row>
    <row r="29" spans="1:14" ht="12.75">
      <c r="A29" s="2" t="s">
        <v>74</v>
      </c>
      <c r="E29" s="29">
        <f aca="true" t="shared" si="2" ref="E29:M29">E17+E26+E27</f>
        <v>208134</v>
      </c>
      <c r="F29" s="29">
        <f t="shared" si="2"/>
        <v>660783</v>
      </c>
      <c r="G29" s="29">
        <f t="shared" si="2"/>
        <v>0</v>
      </c>
      <c r="H29" s="29">
        <f t="shared" si="2"/>
        <v>181920</v>
      </c>
      <c r="I29" s="29">
        <f t="shared" si="2"/>
        <v>21798</v>
      </c>
      <c r="J29" s="29">
        <f t="shared" si="2"/>
        <v>-534</v>
      </c>
      <c r="K29" s="29">
        <f t="shared" si="2"/>
        <v>1072101</v>
      </c>
      <c r="L29" s="21">
        <f t="shared" si="2"/>
        <v>304</v>
      </c>
      <c r="M29" s="21">
        <f t="shared" si="2"/>
        <v>1072405</v>
      </c>
      <c r="N29" s="40"/>
    </row>
    <row r="30" spans="5:13" ht="12" customHeight="1">
      <c r="E30" s="6"/>
      <c r="F30" s="6"/>
      <c r="G30" s="6"/>
      <c r="H30" s="6"/>
      <c r="I30" s="6"/>
      <c r="J30" s="6"/>
      <c r="K30" s="6"/>
      <c r="L30" s="3"/>
      <c r="M30" s="2"/>
    </row>
    <row r="31" spans="5:13" ht="12.75">
      <c r="E31" s="6"/>
      <c r="F31" s="6"/>
      <c r="G31" s="6"/>
      <c r="H31" s="6"/>
      <c r="I31" s="6"/>
      <c r="J31" s="6"/>
      <c r="K31" s="6"/>
      <c r="L31" s="3"/>
      <c r="M31" s="2"/>
    </row>
    <row r="32" spans="1:13" ht="12.75">
      <c r="A32" t="s">
        <v>32</v>
      </c>
      <c r="E32" s="6">
        <v>208134</v>
      </c>
      <c r="F32" s="6">
        <v>242160</v>
      </c>
      <c r="G32" s="6">
        <v>220</v>
      </c>
      <c r="H32" s="6">
        <v>181920</v>
      </c>
      <c r="I32" s="6">
        <v>257798</v>
      </c>
      <c r="J32" s="6">
        <v>0</v>
      </c>
      <c r="K32" s="6">
        <f>SUM(E32:I32)</f>
        <v>890232</v>
      </c>
      <c r="L32" s="3">
        <v>0</v>
      </c>
      <c r="M32" s="37">
        <f>K32+L32</f>
        <v>890232</v>
      </c>
    </row>
    <row r="33" spans="5:13" ht="12.75">
      <c r="E33" s="6"/>
      <c r="F33" s="6"/>
      <c r="G33" s="6"/>
      <c r="H33" s="6"/>
      <c r="I33" s="6"/>
      <c r="J33" s="6"/>
      <c r="K33" s="6"/>
      <c r="L33" s="3"/>
      <c r="M33" s="2"/>
    </row>
    <row r="34" spans="1:13" ht="12.75">
      <c r="A34" t="s">
        <v>78</v>
      </c>
      <c r="E34" s="6">
        <v>0</v>
      </c>
      <c r="F34" s="6">
        <v>133028</v>
      </c>
      <c r="G34" s="6">
        <v>0</v>
      </c>
      <c r="H34" s="6">
        <v>0</v>
      </c>
      <c r="I34" s="6">
        <v>0</v>
      </c>
      <c r="J34" s="6">
        <v>0</v>
      </c>
      <c r="K34" s="6">
        <f>SUM(E34:I34)</f>
        <v>133028</v>
      </c>
      <c r="L34" s="3">
        <v>0</v>
      </c>
      <c r="M34" s="37">
        <f>K34+L34</f>
        <v>133028</v>
      </c>
    </row>
    <row r="35" spans="1:13" ht="12.75">
      <c r="A35" t="s">
        <v>25</v>
      </c>
      <c r="E35" s="29">
        <v>0</v>
      </c>
      <c r="F35" s="29">
        <v>-44957</v>
      </c>
      <c r="G35" s="29">
        <v>0</v>
      </c>
      <c r="H35" s="29">
        <v>0</v>
      </c>
      <c r="I35" s="29">
        <v>0</v>
      </c>
      <c r="J35" s="29">
        <v>0</v>
      </c>
      <c r="K35" s="29">
        <f>SUM(E35:I35)</f>
        <v>-44957</v>
      </c>
      <c r="L35" s="21">
        <v>0</v>
      </c>
      <c r="M35" s="38">
        <f>K35+L35</f>
        <v>-44957</v>
      </c>
    </row>
    <row r="36" spans="5:13" ht="12.75">
      <c r="E36" s="6"/>
      <c r="F36" s="28"/>
      <c r="G36" s="28"/>
      <c r="H36" s="28"/>
      <c r="I36" s="28"/>
      <c r="J36" s="28"/>
      <c r="K36" s="28"/>
      <c r="L36" s="3"/>
      <c r="M36" s="2"/>
    </row>
    <row r="37" spans="1:13" ht="12.75">
      <c r="A37" t="s">
        <v>77</v>
      </c>
      <c r="E37" s="29">
        <f aca="true" t="shared" si="3" ref="E37:K37">SUM(E32:E36)</f>
        <v>208134</v>
      </c>
      <c r="F37" s="29">
        <f t="shared" si="3"/>
        <v>330231</v>
      </c>
      <c r="G37" s="29">
        <f t="shared" si="3"/>
        <v>220</v>
      </c>
      <c r="H37" s="29">
        <f t="shared" si="3"/>
        <v>181920</v>
      </c>
      <c r="I37" s="29">
        <f t="shared" si="3"/>
        <v>257798</v>
      </c>
      <c r="J37" s="29">
        <f t="shared" si="3"/>
        <v>0</v>
      </c>
      <c r="K37" s="29">
        <f t="shared" si="3"/>
        <v>978303</v>
      </c>
      <c r="L37" s="21">
        <f>SUM(L32:L36)</f>
        <v>0</v>
      </c>
      <c r="M37" s="21">
        <f>SUM(M32:M36)</f>
        <v>978303</v>
      </c>
    </row>
    <row r="38" spans="5:13" ht="12.75">
      <c r="E38" s="6"/>
      <c r="F38" s="6"/>
      <c r="G38" s="6"/>
      <c r="H38" s="6"/>
      <c r="I38" s="6"/>
      <c r="J38" s="6"/>
      <c r="K38" s="6"/>
      <c r="L38" s="3"/>
      <c r="M38" s="2"/>
    </row>
    <row r="39" spans="1:13" ht="12.75">
      <c r="A39" s="1" t="s">
        <v>21</v>
      </c>
      <c r="E39" s="6"/>
      <c r="F39" s="6"/>
      <c r="G39" s="6"/>
      <c r="H39" s="6"/>
      <c r="I39" s="6"/>
      <c r="J39" s="6"/>
      <c r="K39" s="6"/>
      <c r="L39" s="3"/>
      <c r="M39" s="2"/>
    </row>
    <row r="40" spans="1:13" ht="12.75">
      <c r="A40" s="1" t="s">
        <v>35</v>
      </c>
      <c r="E40" s="6"/>
      <c r="F40" s="6"/>
      <c r="G40" s="6"/>
      <c r="H40" s="6"/>
      <c r="I40" s="6"/>
      <c r="J40" s="6"/>
      <c r="K40" s="6"/>
      <c r="L40" s="3"/>
      <c r="M40" s="2"/>
    </row>
    <row r="41" spans="5:12" ht="12.75">
      <c r="E41" s="6"/>
      <c r="F41" s="6"/>
      <c r="G41" s="6"/>
      <c r="H41" s="6"/>
      <c r="I41" s="6"/>
      <c r="J41" s="6"/>
      <c r="K41" s="6"/>
      <c r="L41" s="6"/>
    </row>
    <row r="42" spans="5:12" ht="12.75">
      <c r="E42" s="6"/>
      <c r="F42" s="6"/>
      <c r="G42" s="6"/>
      <c r="H42" s="6"/>
      <c r="I42" s="6"/>
      <c r="J42" s="6"/>
      <c r="K42" s="6"/>
      <c r="L42" s="6"/>
    </row>
    <row r="43" spans="5:12" ht="12.75">
      <c r="E43" s="6"/>
      <c r="F43" s="6"/>
      <c r="G43" s="6"/>
      <c r="H43" s="6"/>
      <c r="I43" s="6"/>
      <c r="J43" s="6"/>
      <c r="K43" s="6"/>
      <c r="L43" s="6"/>
    </row>
  </sheetData>
  <mergeCells count="1">
    <mergeCell ref="E8:I8"/>
  </mergeCells>
  <printOptions/>
  <pageMargins left="0.54" right="0.56" top="0.63" bottom="0.5" header="0.5" footer="0.5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2007-02-15T07:18:07Z</cp:lastPrinted>
  <dcterms:created xsi:type="dcterms:W3CDTF">1999-11-18T01:23:45Z</dcterms:created>
  <dcterms:modified xsi:type="dcterms:W3CDTF">2007-02-26T03:36:20Z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